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xx\Desktop\MK 2. etapa\"/>
    </mc:Choice>
  </mc:AlternateContent>
  <xr:revisionPtr revIDLastSave="0" documentId="8_{36EF43F2-7325-42B1-AF01-AB7AF723DD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ycí list rozpočtu" sheetId="1" r:id="rId1"/>
    <sheet name="Rozpočet" sheetId="3" r:id="rId2"/>
  </sheets>
  <definedNames>
    <definedName name="_xlnm.Print_Titles" localSheetId="1">Rozpočet!$1:$13</definedName>
    <definedName name="_xlnm.Print_Area" localSheetId="1">Rozpočet!$A$1:$K$36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C7" i="3"/>
  <c r="C5" i="3"/>
  <c r="C4" i="3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R35" i="1"/>
  <c r="J35" i="1"/>
  <c r="E35" i="1"/>
  <c r="I15" i="3" l="1"/>
  <c r="I14" i="3" l="1"/>
  <c r="I17" i="3" s="1"/>
  <c r="I18" i="3" l="1"/>
  <c r="I19" i="3" s="1"/>
  <c r="E38" i="1"/>
  <c r="E44" i="1" s="1"/>
  <c r="R47" i="1" s="1"/>
  <c r="O48" i="1" s="1"/>
  <c r="R48" i="1" s="1"/>
  <c r="R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</author>
  </authors>
  <commentList>
    <comment ref="J11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ZT:</t>
        </r>
        <r>
          <rPr>
            <sz val="8"/>
            <color indexed="81"/>
            <rFont val="Tahoma"/>
            <family val="2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<sst xmlns="http://schemas.openxmlformats.org/spreadsheetml/2006/main" count="135" uniqueCount="103">
  <si>
    <t>KRYCÍ LIST ROZPOČTU</t>
  </si>
  <si>
    <t>Názov stavby</t>
  </si>
  <si>
    <t>JKSO</t>
  </si>
  <si>
    <t>Kód stavby</t>
  </si>
  <si>
    <t>Názov objektu</t>
  </si>
  <si>
    <t>EČO</t>
  </si>
  <si>
    <t>Kód objektu</t>
  </si>
  <si>
    <t>Názov časti</t>
  </si>
  <si>
    <t>Miesto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</si>
  <si>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</si>
  <si>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</si>
  <si>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</si>
  <si>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</si>
  <si>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</si>
  <si>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</si>
  <si>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</si>
  <si>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</si>
  <si>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</si>
  <si>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</si>
  <si>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</si>
  <si>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</si>
  <si>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</si>
  <si>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</si>
  <si>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</si>
  <si>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</si>
  <si>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</si>
  <si>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</si>
  <si>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</si>
  <si>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</si>
  <si>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</si>
  <si>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</si>
  <si>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</si>
  <si>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</si>
  <si>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</si>
  <si>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Doplňkové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</si>
  <si>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</si>
  <si>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</si>
  <si>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</si>
  <si>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</si>
  <si>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</si>
  <si>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</si>
  <si>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</si>
  <si>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</si>
  <si>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</si>
  <si>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</si>
  <si>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</si>
  <si>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</si>
  <si>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</si>
  <si>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</si>
  <si>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</si>
  <si>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</si>
  <si>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</si>
  <si>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</si>
  <si>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</si>
  <si>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</si>
  <si>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</si>
  <si>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</si>
  <si>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</si>
  <si>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</si>
  <si>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</si>
  <si>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</si>
  <si>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</si>
  <si>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</si>
  <si>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</si>
  <si>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</si>
  <si>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</si>
  <si>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</si>
  <si>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</si>
  <si>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</si>
  <si>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</si>
  <si>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</si>
  <si>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Stavba:</t>
  </si>
  <si>
    <t>Objekt:</t>
  </si>
  <si>
    <t>Časť:</t>
  </si>
  <si>
    <t>Objednávateľ:</t>
  </si>
  <si>
    <t>Zhotoviteľ:</t>
  </si>
  <si>
    <t>Dátum:</t>
  </si>
  <si>
    <t>Popis</t>
  </si>
  <si>
    <t>Cena celkom</t>
  </si>
  <si>
    <t>P.Č.</t>
  </si>
  <si>
    <t>TV</t>
  </si>
  <si>
    <t>KCN</t>
  </si>
  <si>
    <t>Kód položky</t>
  </si>
  <si>
    <t>MJ</t>
  </si>
  <si>
    <t>Množstvo celkom</t>
  </si>
  <si>
    <t>Cena jednotková</t>
  </si>
  <si>
    <t>Typ položky</t>
  </si>
  <si>
    <t>Úroveň</t>
  </si>
  <si>
    <t/>
  </si>
  <si>
    <t>Práce a dodávky HSV</t>
  </si>
  <si>
    <t>H1</t>
  </si>
  <si>
    <t>H2</t>
  </si>
  <si>
    <t>m2</t>
  </si>
  <si>
    <t>P</t>
  </si>
  <si>
    <t>5-Komunikácie</t>
  </si>
  <si>
    <t>Celkom bez DPH</t>
  </si>
  <si>
    <t>DPH 20%</t>
  </si>
  <si>
    <t>Celkom s DPH</t>
  </si>
  <si>
    <t>CENOVÁ PONUKA</t>
  </si>
  <si>
    <t>Asfaltový betón obrusný AC O 11 (II.trieda) hr. 50 mm</t>
  </si>
  <si>
    <t>Príloha č. 1</t>
  </si>
  <si>
    <t>Rekonštrukcia miestnych komunikácií v obci Zborov nad Bystricou - 2.etapa</t>
  </si>
  <si>
    <t>Rekonštrukcia miestnych komunikácií v obci Zborov nad Bystricou - 2.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</si>
</sst>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;\-####"/>
    <numFmt numFmtId="165" formatCode="#,##0.0;\-#,##0.0"/>
    <numFmt numFmtId="166" formatCode="#,##0.000"/>
  </numFmts>
  <fonts count="28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21" fillId="0" borderId="0" applyAlignment="0">
      <alignment vertical="top" wrapText="1"/>
      <protection locked="0"/>
    </xf>
  </cellStyleXfs>
  <cellXfs count="215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6" fontId="3" fillId="2" borderId="0" xfId="0" applyNumberFormat="1" applyFont="1" applyFill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/>
    </xf>
    <xf numFmtId="166" fontId="3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3" borderId="47" xfId="0" applyNumberFormat="1" applyFont="1" applyFill="1" applyBorder="1" applyAlignment="1" applyProtection="1">
      <alignment horizontal="center" vertical="center" wrapText="1"/>
    </xf>
    <xf numFmtId="0" fontId="3" fillId="3" borderId="48" xfId="0" applyNumberFormat="1" applyFont="1" applyFill="1" applyBorder="1" applyAlignment="1" applyProtection="1">
      <alignment horizontal="center" vertical="center" wrapText="1"/>
    </xf>
    <xf numFmtId="0" fontId="2" fillId="0" borderId="51" xfId="0" applyNumberFormat="1" applyFont="1" applyFill="1" applyBorder="1" applyAlignment="1" applyProtection="1">
      <alignment horizontal="center" vertical="center" wrapText="1"/>
    </xf>
    <xf numFmtId="0" fontId="2" fillId="0" borderId="52" xfId="0" applyNumberFormat="1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/>
    </xf>
    <xf numFmtId="0" fontId="3" fillId="3" borderId="50" xfId="0" applyNumberFormat="1" applyFont="1" applyFill="1" applyBorder="1" applyAlignment="1" applyProtection="1">
      <alignment horizontal="center" vertical="center"/>
    </xf>
    <xf numFmtId="0" fontId="3" fillId="3" borderId="50" xfId="0" applyNumberFormat="1" applyFont="1" applyFill="1" applyBorder="1" applyAlignment="1" applyProtection="1">
      <alignment horizontal="center" vertical="center" wrapText="1"/>
    </xf>
    <xf numFmtId="0" fontId="2" fillId="0" borderId="51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right" vertical="top"/>
    </xf>
    <xf numFmtId="0" fontId="18" fillId="0" borderId="0" xfId="0" applyFont="1" applyFill="1" applyAlignment="1" applyProtection="1">
      <alignment horizontal="center" vertical="top"/>
    </xf>
    <xf numFmtId="0" fontId="18" fillId="0" borderId="0" xfId="0" applyFont="1" applyFill="1" applyAlignment="1" applyProtection="1">
      <alignment horizontal="left" vertical="top"/>
    </xf>
    <xf numFmtId="0" fontId="18" fillId="0" borderId="0" xfId="0" quotePrefix="1" applyFont="1" applyFill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 wrapText="1"/>
    </xf>
    <xf numFmtId="166" fontId="18" fillId="0" borderId="0" xfId="0" applyNumberFormat="1" applyFont="1" applyFill="1" applyAlignment="1" applyProtection="1">
      <alignment horizontal="right" vertical="top"/>
    </xf>
    <xf numFmtId="4" fontId="18" fillId="0" borderId="0" xfId="0" applyNumberFormat="1" applyFont="1" applyFill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19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left" vertical="top"/>
    </xf>
    <xf numFmtId="0" fontId="19" fillId="0" borderId="0" xfId="0" quotePrefix="1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left" vertical="top" wrapText="1"/>
    </xf>
    <xf numFmtId="166" fontId="19" fillId="0" borderId="0" xfId="0" applyNumberFormat="1" applyFont="1" applyFill="1" applyAlignment="1" applyProtection="1">
      <alignment horizontal="right" vertical="top"/>
    </xf>
    <xf numFmtId="4" fontId="19" fillId="0" borderId="0" xfId="0" applyNumberFormat="1" applyFont="1" applyFill="1" applyAlignment="1" applyProtection="1">
      <alignment horizontal="right" vertical="top"/>
    </xf>
    <xf numFmtId="0" fontId="19" fillId="0" borderId="0" xfId="0" applyFont="1" applyFill="1" applyBorder="1" applyAlignment="1" applyProtection="1">
      <alignment horizontal="right" vertical="top"/>
    </xf>
    <xf numFmtId="0" fontId="17" fillId="0" borderId="49" xfId="0" quotePrefix="1" applyFont="1" applyFill="1" applyBorder="1" applyAlignment="1" applyProtection="1">
      <alignment horizontal="center" vertical="top"/>
    </xf>
    <xf numFmtId="0" fontId="17" fillId="0" borderId="50" xfId="0" applyFont="1" applyFill="1" applyBorder="1" applyAlignment="1" applyProtection="1">
      <alignment horizontal="left" vertical="top"/>
    </xf>
    <xf numFmtId="0" fontId="17" fillId="0" borderId="50" xfId="0" quotePrefix="1" applyFont="1" applyFill="1" applyBorder="1" applyAlignment="1" applyProtection="1">
      <alignment horizontal="left" vertical="top"/>
    </xf>
    <xf numFmtId="0" fontId="17" fillId="0" borderId="50" xfId="0" applyFont="1" applyFill="1" applyBorder="1" applyAlignment="1" applyProtection="1">
      <alignment horizontal="center" vertical="top"/>
    </xf>
    <xf numFmtId="166" fontId="17" fillId="0" borderId="50" xfId="0" applyNumberFormat="1" applyFont="1" applyFill="1" applyBorder="1" applyAlignment="1" applyProtection="1">
      <alignment horizontal="right" vertical="top"/>
    </xf>
    <xf numFmtId="4" fontId="17" fillId="0" borderId="50" xfId="0" applyNumberFormat="1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right" vertical="top"/>
    </xf>
    <xf numFmtId="0" fontId="22" fillId="0" borderId="0" xfId="1" applyFont="1" applyFill="1" applyAlignment="1" applyProtection="1">
      <alignment horizontal="left" vertical="center" wrapText="1"/>
    </xf>
    <xf numFmtId="0" fontId="22" fillId="0" borderId="0" xfId="1" applyFont="1" applyFill="1" applyAlignment="1" applyProtection="1">
      <alignment horizontal="left" vertical="center"/>
    </xf>
    <xf numFmtId="166" fontId="22" fillId="0" borderId="0" xfId="1" applyNumberFormat="1" applyFont="1" applyFill="1" applyAlignment="1" applyProtection="1">
      <alignment horizontal="left" vertical="center"/>
    </xf>
    <xf numFmtId="4" fontId="22" fillId="0" borderId="0" xfId="1" applyNumberFormat="1" applyFont="1" applyFill="1" applyAlignment="1" applyProtection="1">
      <alignment horizontal="left" vertical="center"/>
    </xf>
    <xf numFmtId="4" fontId="22" fillId="0" borderId="0" xfId="1" applyNumberFormat="1" applyFont="1" applyFill="1" applyAlignment="1" applyProtection="1">
      <alignment horizontal="right" vertical="center"/>
    </xf>
    <xf numFmtId="0" fontId="9" fillId="0" borderId="0" xfId="1" applyFont="1" applyFill="1" applyAlignment="1" applyProtection="1">
      <alignment horizontal="left" vertical="center" wrapText="1"/>
    </xf>
    <xf numFmtId="0" fontId="9" fillId="0" borderId="0" xfId="1" applyFont="1" applyFill="1" applyAlignment="1" applyProtection="1">
      <alignment horizontal="left" vertical="center"/>
    </xf>
    <xf numFmtId="166" fontId="9" fillId="0" borderId="0" xfId="1" applyNumberFormat="1" applyFont="1" applyFill="1" applyAlignment="1" applyProtection="1">
      <alignment horizontal="left" vertical="center"/>
    </xf>
    <xf numFmtId="4" fontId="9" fillId="0" borderId="0" xfId="1" applyNumberFormat="1" applyFont="1" applyFill="1" applyAlignment="1" applyProtection="1">
      <alignment horizontal="left" vertical="center"/>
    </xf>
    <xf numFmtId="4" fontId="9" fillId="0" borderId="0" xfId="1" applyNumberFormat="1" applyFont="1" applyFill="1" applyAlignment="1" applyProtection="1">
      <alignment horizontal="right" vertical="center"/>
    </xf>
    <xf numFmtId="0" fontId="23" fillId="0" borderId="0" xfId="1" applyFont="1" applyFill="1" applyAlignment="1" applyProtection="1">
      <alignment horizontal="left" vertical="center" wrapText="1"/>
    </xf>
    <xf numFmtId="0" fontId="23" fillId="0" borderId="0" xfId="1" applyFont="1" applyFill="1" applyAlignment="1" applyProtection="1">
      <alignment horizontal="left" vertical="center"/>
    </xf>
    <xf numFmtId="166" fontId="23" fillId="0" borderId="0" xfId="1" applyNumberFormat="1" applyFont="1" applyFill="1" applyAlignment="1" applyProtection="1">
      <alignment horizontal="left" vertical="center"/>
    </xf>
    <xf numFmtId="4" fontId="23" fillId="0" borderId="0" xfId="1" applyNumberFormat="1" applyFont="1" applyFill="1" applyAlignment="1" applyProtection="1">
      <alignment horizontal="left" vertical="center"/>
    </xf>
    <xf numFmtId="4" fontId="23" fillId="0" borderId="0" xfId="1" applyNumberFormat="1" applyFont="1" applyFill="1" applyAlignment="1" applyProtection="1">
      <alignment horizontal="right" vertical="center"/>
    </xf>
    <xf numFmtId="0" fontId="21" fillId="0" borderId="0" xfId="1" applyAlignment="1">
      <protection locked="0"/>
    </xf>
    <xf numFmtId="0" fontId="2" fillId="0" borderId="50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left" vertical="top"/>
    </xf>
    <xf numFmtId="166" fontId="6" fillId="0" borderId="0" xfId="0" applyNumberFormat="1" applyFont="1" applyFill="1" applyAlignment="1" applyProtection="1">
      <alignment horizontal="right" vertical="top"/>
    </xf>
    <xf numFmtId="4" fontId="6" fillId="0" borderId="0" xfId="0" applyNumberFormat="1" applyFont="1" applyFill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4" fontId="6" fillId="0" borderId="0" xfId="0" applyNumberFormat="1" applyFont="1" applyFill="1" applyAlignment="1" applyProtection="1">
      <alignment horizontal="center" vertical="top"/>
    </xf>
    <xf numFmtId="4" fontId="21" fillId="0" borderId="0" xfId="0" applyNumberFormat="1" applyFont="1" applyFill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14" fontId="3" fillId="2" borderId="0" xfId="0" applyNumberFormat="1" applyFont="1" applyFill="1" applyAlignment="1" applyProtection="1">
      <alignment horizontal="left" vertical="center"/>
    </xf>
    <xf numFmtId="0" fontId="25" fillId="0" borderId="0" xfId="1" applyFont="1" applyBorder="1" applyAlignment="1">
      <alignment horizontal="left" vertical="top" wrapText="1"/>
      <protection locked="0"/>
    </xf>
    <xf numFmtId="0" fontId="25" fillId="0" borderId="0" xfId="1" applyFont="1" applyBorder="1" applyAlignment="1">
      <alignment horizontal="left" vertical="top"/>
      <protection locked="0"/>
    </xf>
    <xf numFmtId="0" fontId="24" fillId="0" borderId="0" xfId="1" applyFont="1" applyBorder="1" applyAlignment="1">
      <alignment horizontal="left" vertical="top" wrapText="1"/>
      <protection locked="0"/>
    </xf>
    <xf numFmtId="0" fontId="26" fillId="0" borderId="0" xfId="1" applyFont="1" applyFill="1" applyAlignment="1" applyProtection="1">
      <alignment horizontal="left" vertical="top" wrapText="1"/>
    </xf>
    <xf numFmtId="0" fontId="27" fillId="0" borderId="0" xfId="1" applyFont="1" applyBorder="1" applyAlignment="1">
      <alignment horizontal="left" vertical="top" wrapText="1"/>
      <protection locked="0"/>
    </xf>
  </cellXfs>
  <cellStyles count="2">
    <cellStyle name="Normálna" xfId="0" builtinId="0"/>
    <cellStyle name="Normální_Rozpočet" xfId="1" xr:uid="{55B72348-02A7-4FC9-9526-F23C416B7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RY">
    <pageSetUpPr fitToPage="1"/>
  </sheetPr>
  <dimension ref="A1:S54"/>
  <sheetViews>
    <sheetView showGridLines="0" tabSelected="1" workbookViewId="0">
      <selection activeCell="V39" sqref="V39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196" t="s">
        <v>100</v>
      </c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200" t="s">
        <v>102</v>
      </c>
      <c r="F5" s="201"/>
      <c r="G5" s="201"/>
      <c r="H5" s="201"/>
      <c r="I5" s="201"/>
      <c r="J5" s="202"/>
      <c r="K5" s="16"/>
      <c r="L5" s="16"/>
      <c r="M5" s="16"/>
      <c r="N5" s="16"/>
      <c r="O5" s="16" t="s">
        <v>2</v>
      </c>
      <c r="P5" s="17"/>
      <c r="Q5" s="20"/>
      <c r="R5" s="19"/>
      <c r="S5" s="21"/>
    </row>
    <row r="6" spans="1:19" ht="17.25" hidden="1" customHeight="1">
      <c r="A6" s="15"/>
      <c r="B6" s="16" t="s">
        <v>3</v>
      </c>
      <c r="C6" s="16"/>
      <c r="D6" s="16"/>
      <c r="E6" s="203"/>
      <c r="F6" s="204"/>
      <c r="G6" s="204"/>
      <c r="H6" s="204"/>
      <c r="I6" s="204"/>
      <c r="J6" s="205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4</v>
      </c>
      <c r="C7" s="16"/>
      <c r="D7" s="16"/>
      <c r="E7" s="203"/>
      <c r="F7" s="204"/>
      <c r="G7" s="204"/>
      <c r="H7" s="204"/>
      <c r="I7" s="204"/>
      <c r="J7" s="205"/>
      <c r="K7" s="16"/>
      <c r="L7" s="16"/>
      <c r="M7" s="16"/>
      <c r="N7" s="16"/>
      <c r="O7" s="16" t="s">
        <v>5</v>
      </c>
      <c r="P7" s="22"/>
      <c r="Q7" s="25"/>
      <c r="R7" s="23"/>
      <c r="S7" s="21"/>
    </row>
    <row r="8" spans="1:19" ht="17.25" hidden="1" customHeight="1">
      <c r="A8" s="15"/>
      <c r="B8" s="16" t="s">
        <v>6</v>
      </c>
      <c r="C8" s="16"/>
      <c r="D8" s="16"/>
      <c r="E8" s="203"/>
      <c r="F8" s="204"/>
      <c r="G8" s="204"/>
      <c r="H8" s="204"/>
      <c r="I8" s="204"/>
      <c r="J8" s="205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7</v>
      </c>
      <c r="C9" s="16"/>
      <c r="D9" s="16"/>
      <c r="E9" s="206"/>
      <c r="F9" s="207"/>
      <c r="G9" s="207"/>
      <c r="H9" s="207"/>
      <c r="I9" s="207"/>
      <c r="J9" s="208"/>
      <c r="K9" s="16"/>
      <c r="L9" s="16"/>
      <c r="M9" s="16"/>
      <c r="N9" s="16"/>
      <c r="O9" s="16" t="s">
        <v>8</v>
      </c>
      <c r="P9" s="26"/>
      <c r="Q9" s="29"/>
      <c r="R9" s="28"/>
      <c r="S9" s="21"/>
    </row>
    <row r="10" spans="1:19" ht="17.25" hidden="1" customHeight="1">
      <c r="A10" s="15"/>
      <c r="B10" s="16" t="s">
        <v>9</v>
      </c>
      <c r="C10" s="16"/>
      <c r="D10" s="16"/>
      <c r="E10" s="30" t="s">
        <v>10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11</v>
      </c>
      <c r="C11" s="16"/>
      <c r="D11" s="16"/>
      <c r="E11" s="31" t="s">
        <v>12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1" t="s">
        <v>12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12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12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12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12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12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12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12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12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12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/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197"/>
      <c r="Q26" s="198"/>
      <c r="R26" s="199"/>
      <c r="S26" s="21"/>
    </row>
    <row r="27" spans="1:19" ht="17.25" customHeight="1">
      <c r="A27" s="15"/>
      <c r="B27" s="16" t="s">
        <v>17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/>
      <c r="P28" s="197"/>
      <c r="Q28" s="198"/>
      <c r="R28" s="199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0" t="s">
        <v>21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/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22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23</v>
      </c>
      <c r="B34" s="49"/>
      <c r="C34" s="49"/>
      <c r="D34" s="50"/>
      <c r="E34" s="51" t="s">
        <v>24</v>
      </c>
      <c r="F34" s="50"/>
      <c r="G34" s="51" t="s">
        <v>25</v>
      </c>
      <c r="H34" s="49"/>
      <c r="I34" s="50"/>
      <c r="J34" s="51" t="s">
        <v>26</v>
      </c>
      <c r="K34" s="49"/>
      <c r="L34" s="51" t="s">
        <v>27</v>
      </c>
      <c r="M34" s="49"/>
      <c r="N34" s="49"/>
      <c r="O34" s="50"/>
      <c r="P34" s="51" t="s">
        <v>28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29</v>
      </c>
      <c r="F36" s="45"/>
      <c r="G36" s="45"/>
      <c r="H36" s="45"/>
      <c r="I36" s="45"/>
      <c r="J36" s="62" t="s">
        <v>30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31</v>
      </c>
      <c r="B37" s="64"/>
      <c r="C37" s="65" t="s">
        <v>32</v>
      </c>
      <c r="D37" s="66"/>
      <c r="E37" s="66"/>
      <c r="F37" s="67"/>
      <c r="G37" s="63" t="s">
        <v>33</v>
      </c>
      <c r="H37" s="68"/>
      <c r="I37" s="65" t="s">
        <v>34</v>
      </c>
      <c r="J37" s="66"/>
      <c r="K37" s="66"/>
      <c r="L37" s="63" t="s">
        <v>35</v>
      </c>
      <c r="M37" s="68"/>
      <c r="N37" s="65" t="s">
        <v>36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37</v>
      </c>
      <c r="C38" s="19"/>
      <c r="D38" s="71" t="s">
        <v>38</v>
      </c>
      <c r="E38" s="72">
        <f>Rozpočet!I17</f>
        <v>0</v>
      </c>
      <c r="F38" s="73"/>
      <c r="G38" s="69">
        <v>8</v>
      </c>
      <c r="H38" s="74" t="s">
        <v>39</v>
      </c>
      <c r="I38" s="35"/>
      <c r="J38" s="75">
        <v>0</v>
      </c>
      <c r="K38" s="76"/>
      <c r="L38" s="69">
        <v>13</v>
      </c>
      <c r="M38" s="33" t="s">
        <v>40</v>
      </c>
      <c r="N38" s="37"/>
      <c r="O38" s="37"/>
      <c r="P38" s="77">
        <f>M48</f>
        <v>20</v>
      </c>
      <c r="Q38" s="78" t="s">
        <v>41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42</v>
      </c>
      <c r="E39" s="72">
        <f>SUMIF(Rozpočet!J14:J65519,4,Rozpočet!I14:I65519)</f>
        <v>0</v>
      </c>
      <c r="F39" s="73"/>
      <c r="G39" s="69">
        <v>9</v>
      </c>
      <c r="H39" s="16" t="s">
        <v>43</v>
      </c>
      <c r="I39" s="71"/>
      <c r="J39" s="75">
        <v>0</v>
      </c>
      <c r="K39" s="76"/>
      <c r="L39" s="69">
        <v>14</v>
      </c>
      <c r="M39" s="33" t="s">
        <v>44</v>
      </c>
      <c r="N39" s="37"/>
      <c r="O39" s="37"/>
      <c r="P39" s="77">
        <f>M48</f>
        <v>20</v>
      </c>
      <c r="Q39" s="78" t="s">
        <v>41</v>
      </c>
      <c r="R39" s="72">
        <v>0</v>
      </c>
      <c r="S39" s="73"/>
    </row>
    <row r="40" spans="1:19" ht="20.25" customHeight="1">
      <c r="A40" s="69">
        <v>3</v>
      </c>
      <c r="B40" s="70" t="s">
        <v>45</v>
      </c>
      <c r="C40" s="19"/>
      <c r="D40" s="71" t="s">
        <v>38</v>
      </c>
      <c r="E40" s="72">
        <f>SUMIF(Rozpočet!J14:J65519,32,Rozpočet!I14:I65519)</f>
        <v>0</v>
      </c>
      <c r="F40" s="73"/>
      <c r="G40" s="69">
        <v>10</v>
      </c>
      <c r="H40" s="74" t="s">
        <v>46</v>
      </c>
      <c r="I40" s="35"/>
      <c r="J40" s="75">
        <v>0</v>
      </c>
      <c r="K40" s="76"/>
      <c r="L40" s="69">
        <v>15</v>
      </c>
      <c r="M40" s="33" t="s">
        <v>47</v>
      </c>
      <c r="N40" s="37"/>
      <c r="O40" s="37"/>
      <c r="P40" s="77">
        <f>M48</f>
        <v>20</v>
      </c>
      <c r="Q40" s="78" t="s">
        <v>41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42</v>
      </c>
      <c r="E41" s="72">
        <f>SUMIF(Rozpočet!J14:J65519,16,Rozpočet!I14:I65519)+SUMIF(Rozpočet!J14:J65519,128,Rozpočet!I14:I65519)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48</v>
      </c>
      <c r="N41" s="37"/>
      <c r="O41" s="37"/>
      <c r="P41" s="77">
        <f>M48</f>
        <v>20</v>
      </c>
      <c r="Q41" s="78" t="s">
        <v>41</v>
      </c>
      <c r="R41" s="72">
        <v>0</v>
      </c>
      <c r="S41" s="73"/>
    </row>
    <row r="42" spans="1:19" ht="20.25" customHeight="1">
      <c r="A42" s="69">
        <v>5</v>
      </c>
      <c r="B42" s="70" t="s">
        <v>49</v>
      </c>
      <c r="C42" s="19"/>
      <c r="D42" s="71" t="s">
        <v>38</v>
      </c>
      <c r="E42" s="72">
        <f>SUMIF(Rozpočet!J14:J65519,256,Rozpočet!I14:I65519)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50</v>
      </c>
      <c r="N42" s="37"/>
      <c r="O42" s="37"/>
      <c r="P42" s="77">
        <f>M48</f>
        <v>20</v>
      </c>
      <c r="Q42" s="78" t="s">
        <v>41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42</v>
      </c>
      <c r="E43" s="72">
        <f>SUMIF(Rozpočet!J14:J65519,64,Rozpočet!I14:I65519)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51</v>
      </c>
      <c r="N43" s="37"/>
      <c r="O43" s="37"/>
      <c r="P43" s="37"/>
      <c r="Q43" s="37"/>
      <c r="R43" s="72">
        <f>SUMIF(Rozpočet!J14:J65519,1024,Rozpočet!I14:I65519)</f>
        <v>0</v>
      </c>
      <c r="S43" s="73"/>
    </row>
    <row r="44" spans="1:19" ht="20.25" customHeight="1">
      <c r="A44" s="69">
        <v>7</v>
      </c>
      <c r="B44" s="82" t="s">
        <v>52</v>
      </c>
      <c r="C44" s="37"/>
      <c r="D44" s="35"/>
      <c r="E44" s="83">
        <f>SUM(E38:E43)</f>
        <v>0</v>
      </c>
      <c r="F44" s="47"/>
      <c r="G44" s="69">
        <v>12</v>
      </c>
      <c r="H44" s="82" t="s">
        <v>53</v>
      </c>
      <c r="I44" s="35"/>
      <c r="J44" s="84">
        <f>SUM(J38:J41)</f>
        <v>0</v>
      </c>
      <c r="K44" s="85"/>
      <c r="L44" s="69">
        <v>19</v>
      </c>
      <c r="M44" s="82" t="s">
        <v>54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55</v>
      </c>
      <c r="C45" s="88"/>
      <c r="D45" s="89"/>
      <c r="E45" s="90">
        <f>SUMIF(Rozpočet!J14:J65519,512,Rozpočet!I14:I65519)</f>
        <v>0</v>
      </c>
      <c r="F45" s="43"/>
      <c r="G45" s="86">
        <v>21</v>
      </c>
      <c r="H45" s="87" t="s">
        <v>56</v>
      </c>
      <c r="I45" s="89"/>
      <c r="J45" s="91">
        <v>0</v>
      </c>
      <c r="K45" s="92">
        <f>M48</f>
        <v>20</v>
      </c>
      <c r="L45" s="86">
        <v>22</v>
      </c>
      <c r="M45" s="87" t="s">
        <v>57</v>
      </c>
      <c r="N45" s="88"/>
      <c r="O45" s="42"/>
      <c r="P45" s="42"/>
      <c r="Q45" s="42"/>
      <c r="R45" s="90">
        <f>SUMIF(Rozpočet!J14:J65519,"&lt;4",Rozpočet!I14:I65519)+SUMIF(Rozpočet!J14:J65519,"&gt;1024",Rozpočet!I14:I65519)</f>
        <v>0</v>
      </c>
      <c r="S45" s="43"/>
    </row>
    <row r="46" spans="1:19" ht="20.25" customHeight="1">
      <c r="A46" s="93" t="s">
        <v>17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58</v>
      </c>
      <c r="M46" s="50"/>
      <c r="N46" s="65" t="s">
        <v>59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60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>
      <c r="A48" s="97" t="s">
        <v>61</v>
      </c>
      <c r="B48" s="27"/>
      <c r="C48" s="27"/>
      <c r="D48" s="27"/>
      <c r="E48" s="27"/>
      <c r="F48" s="28"/>
      <c r="G48" s="98" t="s">
        <v>62</v>
      </c>
      <c r="H48" s="27"/>
      <c r="I48" s="27"/>
      <c r="J48" s="27"/>
      <c r="K48" s="27"/>
      <c r="L48" s="69">
        <v>24</v>
      </c>
      <c r="M48" s="99">
        <v>20</v>
      </c>
      <c r="N48" s="35" t="s">
        <v>41</v>
      </c>
      <c r="O48" s="100">
        <f>R47-O49</f>
        <v>0</v>
      </c>
      <c r="P48" s="27" t="s">
        <v>63</v>
      </c>
      <c r="Q48" s="27"/>
      <c r="R48" s="101">
        <f>ROUND(O48*M48/100,2)</f>
        <v>0</v>
      </c>
      <c r="S48" s="102"/>
    </row>
    <row r="49" spans="1:19" ht="20.25" customHeight="1" thickBot="1">
      <c r="A49" s="103" t="s">
        <v>16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41</v>
      </c>
      <c r="O49" s="100"/>
      <c r="P49" s="37" t="s">
        <v>63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64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>
      <c r="A51" s="97" t="s">
        <v>65</v>
      </c>
      <c r="B51" s="27"/>
      <c r="C51" s="27"/>
      <c r="D51" s="27"/>
      <c r="E51" s="27"/>
      <c r="F51" s="28"/>
      <c r="G51" s="98" t="s">
        <v>62</v>
      </c>
      <c r="H51" s="27"/>
      <c r="I51" s="27"/>
      <c r="J51" s="27"/>
      <c r="K51" s="27"/>
      <c r="L51" s="63" t="s">
        <v>66</v>
      </c>
      <c r="M51" s="50"/>
      <c r="N51" s="65" t="s">
        <v>67</v>
      </c>
      <c r="O51" s="49"/>
      <c r="P51" s="49"/>
      <c r="Q51" s="49"/>
      <c r="R51" s="108"/>
      <c r="S51" s="52"/>
    </row>
    <row r="52" spans="1:19" ht="20.25" customHeight="1">
      <c r="A52" s="103" t="s">
        <v>18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68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69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61</v>
      </c>
      <c r="B54" s="42"/>
      <c r="C54" s="42"/>
      <c r="D54" s="42"/>
      <c r="E54" s="42"/>
      <c r="F54" s="110"/>
      <c r="G54" s="111" t="s">
        <v>62</v>
      </c>
      <c r="H54" s="42"/>
      <c r="I54" s="42"/>
      <c r="J54" s="42"/>
      <c r="K54" s="42"/>
      <c r="L54" s="86">
        <v>29</v>
      </c>
      <c r="M54" s="87" t="s">
        <v>70</v>
      </c>
      <c r="N54" s="88"/>
      <c r="O54" s="88"/>
      <c r="P54" s="88"/>
      <c r="Q54" s="89"/>
      <c r="R54" s="56">
        <v>0</v>
      </c>
      <c r="S54" s="112"/>
    </row>
  </sheetData>
  <mergeCells count="3">
    <mergeCell ref="P26:R26"/>
    <mergeCell ref="P28:R28"/>
    <mergeCell ref="E5:J9"/>
  </mergeCells>
  <printOptions verticalCentered="1"/>
  <pageMargins left="0.59055119752883911" right="0.59055119752883911" top="0.90551179647445679" bottom="0.90551179647445679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ROZ">
    <outlinePr summaryBelow="0"/>
    <pageSetUpPr fitToPage="1"/>
  </sheetPr>
  <dimension ref="A1:L33"/>
  <sheetViews>
    <sheetView showGridLines="0" zoomScaleNormal="100" workbookViewId="0">
      <pane ySplit="13" topLeftCell="A14" activePane="bottomLeft" state="frozenSplit"/>
      <selection pane="bottomLeft" activeCell="E24" sqref="E24:I24"/>
    </sheetView>
  </sheetViews>
  <sheetFormatPr defaultColWidth="9.140625" defaultRowHeight="11.25" customHeight="1" outlineLevelRow="2" outlineLevelCol="1"/>
  <cols>
    <col min="1" max="1" width="5.7109375" style="142" customWidth="1"/>
    <col min="2" max="2" width="4.5703125" style="120" customWidth="1"/>
    <col min="3" max="3" width="2.85546875" style="120" customWidth="1"/>
    <col min="4" max="4" width="10.140625" style="120" customWidth="1"/>
    <col min="5" max="5" width="55.7109375" style="143" customWidth="1"/>
    <col min="6" max="6" width="4.7109375" style="142" customWidth="1"/>
    <col min="7" max="7" width="10.140625" style="144" customWidth="1"/>
    <col min="8" max="8" width="10.7109375" style="145" customWidth="1"/>
    <col min="9" max="9" width="13.7109375" style="145" customWidth="1"/>
    <col min="10" max="10" width="9.28515625" style="146" hidden="1" customWidth="1" outlineLevel="1"/>
    <col min="11" max="11" width="6" style="146" hidden="1" customWidth="1" outlineLevel="1"/>
    <col min="12" max="12" width="9.140625" style="120" collapsed="1"/>
    <col min="13" max="16384" width="9.140625" style="120"/>
  </cols>
  <sheetData>
    <row r="1" spans="1:11" ht="18" customHeight="1">
      <c r="A1" s="113" t="s">
        <v>98</v>
      </c>
      <c r="B1" s="114"/>
      <c r="C1" s="114"/>
      <c r="D1" s="114"/>
      <c r="E1" s="115"/>
      <c r="F1" s="116"/>
      <c r="G1" s="117"/>
      <c r="H1" s="118"/>
      <c r="I1" s="118"/>
      <c r="J1" s="119"/>
      <c r="K1" s="119"/>
    </row>
    <row r="2" spans="1:11" ht="11.25" customHeight="1">
      <c r="A2" s="121" t="s">
        <v>71</v>
      </c>
      <c r="B2" s="122"/>
      <c r="C2" s="123" t="s">
        <v>101</v>
      </c>
      <c r="D2" s="122"/>
      <c r="E2" s="124"/>
      <c r="F2" s="125"/>
      <c r="G2" s="126"/>
      <c r="H2" s="127"/>
      <c r="I2" s="127"/>
      <c r="J2" s="119"/>
      <c r="K2" s="119"/>
    </row>
    <row r="3" spans="1:11" ht="11.25" customHeight="1">
      <c r="A3" s="121" t="s">
        <v>72</v>
      </c>
      <c r="B3" s="122"/>
      <c r="C3" s="123"/>
      <c r="D3" s="122"/>
      <c r="E3" s="124"/>
      <c r="F3" s="125"/>
      <c r="G3" s="126"/>
      <c r="H3" s="127"/>
      <c r="I3" s="127"/>
      <c r="J3" s="119"/>
      <c r="K3" s="119"/>
    </row>
    <row r="4" spans="1:11" ht="11.25" customHeight="1">
      <c r="A4" s="121" t="s">
        <v>73</v>
      </c>
      <c r="B4" s="122"/>
      <c r="C4" s="123" t="str">
        <f>IF('Krycí list rozpočtu'!E9="","",'Krycí list rozpočtu'!E9)</f>
        <v/>
      </c>
      <c r="D4" s="122"/>
      <c r="E4" s="124"/>
      <c r="F4" s="125"/>
      <c r="G4" s="126"/>
      <c r="H4" s="127"/>
      <c r="I4" s="127"/>
      <c r="J4" s="119"/>
      <c r="K4" s="119"/>
    </row>
    <row r="5" spans="1:11" ht="11.25" customHeight="1">
      <c r="A5" s="122"/>
      <c r="B5" s="122"/>
      <c r="C5" s="123" t="str">
        <f>IF('Krycí list rozpočtu'!P5="","",'Krycí list rozpočtu'!P5)</f>
        <v/>
      </c>
      <c r="D5" s="122"/>
      <c r="E5" s="124"/>
      <c r="F5" s="125"/>
      <c r="G5" s="126"/>
      <c r="H5" s="127"/>
      <c r="I5" s="127"/>
      <c r="J5" s="119"/>
      <c r="K5" s="119"/>
    </row>
    <row r="6" spans="1:11" ht="5.25" customHeight="1">
      <c r="A6" s="122"/>
      <c r="B6" s="122"/>
      <c r="C6" s="123"/>
      <c r="D6" s="122"/>
      <c r="E6" s="124"/>
      <c r="F6" s="125"/>
      <c r="G6" s="126"/>
      <c r="H6" s="127"/>
      <c r="I6" s="127"/>
      <c r="J6" s="119"/>
      <c r="K6" s="119"/>
    </row>
    <row r="7" spans="1:11" ht="11.25" customHeight="1">
      <c r="A7" s="122" t="s">
        <v>74</v>
      </c>
      <c r="B7" s="122"/>
      <c r="C7" s="123" t="str">
        <f>IF('Krycí list rozpočtu'!E26="","",'Krycí list rozpočtu'!E26)</f>
        <v/>
      </c>
      <c r="D7" s="122"/>
      <c r="E7" s="124"/>
      <c r="F7" s="125"/>
      <c r="G7" s="126"/>
      <c r="H7" s="127"/>
      <c r="I7" s="127"/>
      <c r="J7" s="119"/>
      <c r="K7" s="119"/>
    </row>
    <row r="8" spans="1:11" ht="11.25" customHeight="1">
      <c r="A8" s="122" t="s">
        <v>75</v>
      </c>
      <c r="B8" s="122"/>
      <c r="C8" s="123"/>
      <c r="D8" s="122"/>
      <c r="E8" s="124"/>
      <c r="F8" s="125"/>
      <c r="G8" s="126"/>
      <c r="H8" s="127"/>
      <c r="I8" s="127"/>
      <c r="J8" s="119"/>
      <c r="K8" s="119"/>
    </row>
    <row r="9" spans="1:11" ht="11.25" customHeight="1">
      <c r="A9" s="122" t="s">
        <v>76</v>
      </c>
      <c r="B9" s="122"/>
      <c r="C9" s="209"/>
      <c r="D9" s="209"/>
      <c r="E9" s="124"/>
      <c r="F9" s="125"/>
      <c r="G9" s="126"/>
      <c r="H9" s="127"/>
      <c r="I9" s="127"/>
      <c r="J9" s="119"/>
      <c r="K9" s="119"/>
    </row>
    <row r="10" spans="1:11" ht="6" customHeight="1" thickBot="1">
      <c r="A10" s="116"/>
      <c r="B10" s="114"/>
      <c r="C10" s="114"/>
      <c r="D10" s="114"/>
      <c r="E10" s="115"/>
      <c r="F10" s="116"/>
      <c r="G10" s="117"/>
      <c r="H10" s="118"/>
      <c r="I10" s="118"/>
      <c r="J10" s="119"/>
      <c r="K10" s="119"/>
    </row>
    <row r="11" spans="1:11" ht="21.75" customHeight="1">
      <c r="A11" s="128" t="s">
        <v>79</v>
      </c>
      <c r="B11" s="129" t="s">
        <v>80</v>
      </c>
      <c r="C11" s="129" t="s">
        <v>81</v>
      </c>
      <c r="D11" s="129" t="s">
        <v>82</v>
      </c>
      <c r="E11" s="129" t="s">
        <v>77</v>
      </c>
      <c r="F11" s="129" t="s">
        <v>83</v>
      </c>
      <c r="G11" s="129" t="s">
        <v>84</v>
      </c>
      <c r="H11" s="129" t="s">
        <v>85</v>
      </c>
      <c r="I11" s="129" t="s">
        <v>78</v>
      </c>
      <c r="J11" s="130" t="s">
        <v>86</v>
      </c>
      <c r="K11" s="131" t="s">
        <v>87</v>
      </c>
    </row>
    <row r="12" spans="1:11" ht="11.25" customHeight="1" thickBot="1">
      <c r="A12" s="132">
        <v>1</v>
      </c>
      <c r="B12" s="133">
        <v>2</v>
      </c>
      <c r="C12" s="133">
        <v>3</v>
      </c>
      <c r="D12" s="133">
        <v>4</v>
      </c>
      <c r="E12" s="134">
        <v>5</v>
      </c>
      <c r="F12" s="133">
        <v>6</v>
      </c>
      <c r="G12" s="133">
        <v>7</v>
      </c>
      <c r="H12" s="133">
        <v>8</v>
      </c>
      <c r="I12" s="133">
        <v>9</v>
      </c>
      <c r="J12" s="135">
        <v>11</v>
      </c>
      <c r="K12" s="136">
        <v>12</v>
      </c>
    </row>
    <row r="13" spans="1:11" ht="3.75" customHeight="1">
      <c r="A13" s="137"/>
      <c r="B13" s="138"/>
      <c r="C13" s="138"/>
      <c r="D13" s="138"/>
      <c r="E13" s="139"/>
      <c r="F13" s="137"/>
      <c r="G13" s="140"/>
      <c r="H13" s="141"/>
      <c r="I13" s="141"/>
      <c r="J13" s="119"/>
      <c r="K13" s="119"/>
    </row>
    <row r="14" spans="1:11" ht="12.75">
      <c r="A14" s="148"/>
      <c r="B14" s="149"/>
      <c r="C14" s="149"/>
      <c r="D14" s="150" t="s">
        <v>88</v>
      </c>
      <c r="E14" s="151" t="s">
        <v>89</v>
      </c>
      <c r="F14" s="148"/>
      <c r="G14" s="152"/>
      <c r="H14" s="153"/>
      <c r="I14" s="153">
        <f>SUBTOTAL(9,I15:I16)</f>
        <v>0</v>
      </c>
      <c r="J14" s="154"/>
      <c r="K14" s="154" t="s">
        <v>90</v>
      </c>
    </row>
    <row r="15" spans="1:11" ht="12.75" outlineLevel="1">
      <c r="A15" s="155"/>
      <c r="B15" s="156"/>
      <c r="C15" s="156"/>
      <c r="D15" s="157" t="s">
        <v>88</v>
      </c>
      <c r="E15" s="158" t="s">
        <v>94</v>
      </c>
      <c r="F15" s="155"/>
      <c r="G15" s="159"/>
      <c r="H15" s="160"/>
      <c r="I15" s="160">
        <f>SUBTOTAL(9,I16:I16)</f>
        <v>0</v>
      </c>
      <c r="J15" s="161"/>
      <c r="K15" s="161" t="s">
        <v>91</v>
      </c>
    </row>
    <row r="16" spans="1:11" ht="13.5" outlineLevel="2" thickBot="1">
      <c r="A16" s="162">
        <v>2</v>
      </c>
      <c r="B16" s="163"/>
      <c r="C16" s="163"/>
      <c r="D16" s="164"/>
      <c r="E16" s="187" t="s">
        <v>99</v>
      </c>
      <c r="F16" s="165" t="s">
        <v>92</v>
      </c>
      <c r="G16" s="166">
        <v>6785</v>
      </c>
      <c r="H16" s="167"/>
      <c r="I16" s="167">
        <f>ROUND(G16*H16,2)</f>
        <v>0</v>
      </c>
      <c r="J16" s="147">
        <v>8</v>
      </c>
      <c r="K16" s="147" t="s">
        <v>93</v>
      </c>
    </row>
    <row r="17" spans="1:11" ht="12.75">
      <c r="A17" s="168"/>
      <c r="B17" s="169"/>
      <c r="C17" s="169"/>
      <c r="D17" s="169"/>
      <c r="E17" s="171" t="s">
        <v>95</v>
      </c>
      <c r="F17" s="172"/>
      <c r="G17" s="173"/>
      <c r="H17" s="174"/>
      <c r="I17" s="175">
        <f>I14</f>
        <v>0</v>
      </c>
      <c r="J17" s="170"/>
      <c r="K17" s="170" t="s">
        <v>35</v>
      </c>
    </row>
    <row r="18" spans="1:11" ht="11.25" customHeight="1">
      <c r="E18" s="176" t="s">
        <v>96</v>
      </c>
      <c r="F18" s="177"/>
      <c r="G18" s="178"/>
      <c r="H18" s="179"/>
      <c r="I18" s="180">
        <f>0.2*I17</f>
        <v>0</v>
      </c>
    </row>
    <row r="19" spans="1:11" ht="11.25" customHeight="1">
      <c r="E19" s="181" t="s">
        <v>97</v>
      </c>
      <c r="F19" s="182"/>
      <c r="G19" s="183"/>
      <c r="H19" s="184"/>
      <c r="I19" s="185">
        <f>I17+I18</f>
        <v>0</v>
      </c>
    </row>
    <row r="20" spans="1:11" ht="11.25" customHeight="1">
      <c r="E20" s="186"/>
      <c r="F20" s="186"/>
      <c r="G20" s="186"/>
      <c r="H20" s="186"/>
      <c r="I20" s="186"/>
    </row>
    <row r="21" spans="1:11" ht="11.25" customHeight="1">
      <c r="E21" s="186"/>
      <c r="F21" s="186"/>
      <c r="G21" s="186"/>
      <c r="H21" s="186"/>
      <c r="I21" s="186"/>
    </row>
    <row r="22" spans="1:11" ht="11.25" customHeight="1">
      <c r="E22" s="186"/>
      <c r="F22" s="186"/>
      <c r="G22" s="186"/>
      <c r="H22" s="186"/>
      <c r="I22" s="186"/>
    </row>
    <row r="23" spans="1:11" ht="30.75" customHeight="1">
      <c r="E23" s="212"/>
      <c r="F23" s="212"/>
      <c r="G23" s="212"/>
      <c r="H23" s="212"/>
      <c r="I23" s="212"/>
    </row>
    <row r="24" spans="1:11" ht="30.75" customHeight="1">
      <c r="E24" s="213"/>
      <c r="F24" s="213"/>
      <c r="G24" s="213"/>
      <c r="H24" s="213"/>
      <c r="I24" s="213"/>
    </row>
    <row r="25" spans="1:11" ht="30.75" customHeight="1">
      <c r="E25" s="212"/>
      <c r="F25" s="212"/>
      <c r="G25" s="212"/>
      <c r="H25" s="212"/>
      <c r="I25" s="212"/>
    </row>
    <row r="26" spans="1:11" ht="30.75" customHeight="1">
      <c r="E26" s="214"/>
      <c r="F26" s="214"/>
      <c r="G26" s="214"/>
      <c r="H26" s="214"/>
      <c r="I26" s="214"/>
    </row>
    <row r="27" spans="1:11" ht="30.75" customHeight="1">
      <c r="E27" s="210"/>
      <c r="F27" s="210"/>
      <c r="G27" s="210"/>
      <c r="H27" s="210"/>
      <c r="I27" s="210"/>
    </row>
    <row r="28" spans="1:11" ht="30.75" customHeight="1">
      <c r="E28" s="210"/>
      <c r="F28" s="210"/>
      <c r="G28" s="210"/>
      <c r="H28" s="210"/>
      <c r="I28" s="210"/>
    </row>
    <row r="29" spans="1:11" ht="40.5" customHeight="1">
      <c r="E29" s="211"/>
      <c r="F29" s="211"/>
      <c r="G29" s="211"/>
      <c r="H29" s="211"/>
      <c r="I29" s="211"/>
    </row>
    <row r="30" spans="1:11" ht="11.25" customHeight="1">
      <c r="E30" s="120"/>
    </row>
    <row r="31" spans="1:11" s="190" customFormat="1" ht="15" customHeight="1">
      <c r="A31" s="189"/>
      <c r="E31" s="189"/>
      <c r="F31" s="189"/>
      <c r="G31" s="191"/>
      <c r="H31" s="194"/>
      <c r="I31" s="192"/>
      <c r="J31" s="193"/>
      <c r="K31" s="193"/>
    </row>
    <row r="32" spans="1:11" ht="14.25" customHeight="1">
      <c r="E32" s="188"/>
      <c r="H32" s="195"/>
    </row>
    <row r="33" spans="5:8" ht="11.25" customHeight="1">
      <c r="E33" s="188"/>
      <c r="H33" s="195"/>
    </row>
  </sheetData>
  <mergeCells count="8">
    <mergeCell ref="C9:D9"/>
    <mergeCell ref="E27:I27"/>
    <mergeCell ref="E28:I28"/>
    <mergeCell ref="E29:I29"/>
    <mergeCell ref="E23:I23"/>
    <mergeCell ref="E24:I24"/>
    <mergeCell ref="E25:I25"/>
    <mergeCell ref="E26:I26"/>
  </mergeCells>
  <printOptions horizontalCentered="1"/>
  <pageMargins left="0.52" right="0.43" top="0.78740157480314965" bottom="0.78740157480314965" header="0.39370078740157483" footer="0.39370078740157483"/>
  <pageSetup paperSize="9" scale="80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Krycí list rozpočtu</vt:lpstr>
      <vt:lpstr>Rozpočet</vt:lpstr>
      <vt:lpstr>Rozpočet!Názvy_tlače</vt:lpstr>
      <vt:lpstr>Rozpočet!Oblasť_tlače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Zelnikova</dc:creator>
  <cp:lastModifiedBy>xx</cp:lastModifiedBy>
  <cp:lastPrinted>2021-01-28T12:21:15Z</cp:lastPrinted>
  <dcterms:created xsi:type="dcterms:W3CDTF">2019-11-29T11:53:48Z</dcterms:created>
  <dcterms:modified xsi:type="dcterms:W3CDTF">2021-02-01T08:23:05Z</dcterms:modified>
</cp:coreProperties>
</file>